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sh flow" sheetId="1" state="visible" r:id="rId3"/>
    <sheet name="How to us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<sst xmlns="http://schemas.openxmlformats.org/spreadsheetml/2006/main" count="57" uniqueCount="57">
  <si>
    <t xml:space="preserve">13-week cash flow</t>
  </si>
  <si>
    <t xml:space="preserve">Ryan Advisory · ryanadvisory.com.au</t>
  </si>
  <si>
    <t xml:space="preserve">Business name</t>
  </si>
  <si>
    <t xml:space="preserve">Example Pty Ltd</t>
  </si>
  <si>
    <t xml:space="preserve">Legend</t>
  </si>
  <si>
    <t xml:space="preserve">Week 1 starts (Monday)</t>
  </si>
  <si>
    <t xml:space="preserve">Blue text, yellow fill</t>
  </si>
  <si>
    <t xml:space="preserve">Your inputs: replace the example figures</t>
  </si>
  <si>
    <t xml:space="preserve">Opening bank balance</t>
  </si>
  <si>
    <t xml:space="preserve">Cash at bank on the day before Week 1.</t>
  </si>
  <si>
    <t xml:space="preserve">Black text</t>
  </si>
  <si>
    <t xml:space="preserve">Calculated: leave as is</t>
  </si>
  <si>
    <t xml:space="preserve">Minimum cash buffer</t>
  </si>
  <si>
    <t xml:space="preserve">Closing cash below this amount is flagged red.</t>
  </si>
  <si>
    <t xml:space="preserve">Red closing cash</t>
  </si>
  <si>
    <t xml:space="preserve">Week falls below your minimum buffer</t>
  </si>
  <si>
    <t xml:space="preserve">Week</t>
  </si>
  <si>
    <t xml:space="preserve">Total</t>
  </si>
  <si>
    <t xml:space="preserve">Week commencing</t>
  </si>
  <si>
    <t xml:space="preserve">Receipts</t>
  </si>
  <si>
    <t xml:space="preserve">Customer receipts</t>
  </si>
  <si>
    <t xml:space="preserve">Other receipts</t>
  </si>
  <si>
    <t xml:space="preserve">GST refund / other inflows</t>
  </si>
  <si>
    <t xml:space="preserve">Total receipts</t>
  </si>
  <si>
    <t xml:space="preserve">Payments</t>
  </si>
  <si>
    <t xml:space="preserve">Suppliers and contractors</t>
  </si>
  <si>
    <t xml:space="preserve">Wages (net)</t>
  </si>
  <si>
    <t xml:space="preserve">Superannuation</t>
  </si>
  <si>
    <t xml:space="preserve">PAYG withholding</t>
  </si>
  <si>
    <t xml:space="preserve">GST / BAS</t>
  </si>
  <si>
    <t xml:space="preserve">Rent</t>
  </si>
  <si>
    <t xml:space="preserve">Loan repayments and interest</t>
  </si>
  <si>
    <t xml:space="preserve">Other payments</t>
  </si>
  <si>
    <t xml:space="preserve">Total payments</t>
  </si>
  <si>
    <t xml:space="preserve">Net cash flow</t>
  </si>
  <si>
    <t xml:space="preserve">Opening cash</t>
  </si>
  <si>
    <t xml:space="preserve">Closing cash</t>
  </si>
  <si>
    <t xml:space="preserve">Buffer check</t>
  </si>
  <si>
    <t xml:space="preserve">Summary</t>
  </si>
  <si>
    <t xml:space="preserve">Lowest closing cash</t>
  </si>
  <si>
    <t xml:space="preserve">Week of lowest cash</t>
  </si>
  <si>
    <t xml:space="preserve">Weeks below buffer</t>
  </si>
  <si>
    <t xml:space="preserve">Closing cash, week 13</t>
  </si>
  <si>
    <t xml:space="preserve">Example figures shown. Replace every blue figure with your own estimates.</t>
  </si>
  <si>
    <t xml:space="preserve">How to use this 13-week cash flow</t>
  </si>
  <si>
    <t xml:space="preserve">1. On the Cash flow tab, enter your business name, the Monday Week 1 starts, your opening bank balance and the minimum cash you want to hold.</t>
  </si>
  <si>
    <t xml:space="preserve">2. Replace the example receipts with what you expect to actually land in the bank each week, not what you will invoice.</t>
  </si>
  <si>
    <t xml:space="preserve">3. Replace the example payments with when cash actually leaves: pay runs, supplier terms, BAS and PAYG due dates, rent and loan repayments.</t>
  </si>
  <si>
    <t xml:space="preserve">4. Rename or add rows to suit your business. Insert new rows inside a section so the totals pick them up.</t>
  </si>
  <si>
    <t xml:space="preserve">5. Watch the Closing cash row. Any week in red is below your buffer, so you can act now: chase debtors, move a payment or arrange funding.</t>
  </si>
  <si>
    <t xml:space="preserve">6. Each week, roll it forward: replace last week's forecast with actuals, update the opening balance and add a new week 13.</t>
  </si>
  <si>
    <t xml:space="preserve">Tips</t>
  </si>
  <si>
    <t xml:space="preserve">• Be conservative on receipts and complete on payments. It is the surprises that cause cash crunches.</t>
  </si>
  <si>
    <t xml:space="preserve">• Check the forecast against your bank balance each week. The gap tells you how reliable the forecast is.</t>
  </si>
  <si>
    <t xml:space="preserve">• Remember quarterly and annual items: BAS, PAYG instalments, super guarantee, insurance renewals and bonuses.</t>
  </si>
  <si>
    <t xml:space="preserve">Want help building a cash flow forecast for your business, or a free finance health check? Book a call at ryanadvisory.com.au.</t>
  </si>
  <si>
    <t xml:space="preserve">This template is general information only and is not financial, tax or legal advice. Ryan Advisory Pty Ltd · ABN 13 702 281 105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</si>
</sst>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 mmm\ yyyy"/>
    <numFmt numFmtId="166" formatCode="\$#,##0;&quot;($&quot;#,##0\);\-"/>
    <numFmt numFmtId="167" formatCode="dd\ mmm"/>
    <numFmt numFmtId="168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5C3F"/>
      <name val="Arial"/>
      <family val="0"/>
      <charset val="1"/>
    </font>
    <font>
      <sz val="9"/>
      <color rgb="FF12877D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color rgb="FFC0392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F5C3F"/>
      <name val="Arial"/>
      <family val="0"/>
      <charset val="1"/>
    </font>
    <font>
      <b val="true"/>
      <sz val="14"/>
      <color rgb="FF1F5C3F"/>
      <name val="Arial"/>
      <family val="0"/>
      <charset val="1"/>
    </font>
    <font>
      <b val="true"/>
      <sz val="10"/>
      <color rgb="FF12877D"/>
      <name val="Arial"/>
      <family val="0"/>
      <charset val="1"/>
    </font>
    <font>
      <i val="true"/>
      <sz val="8"/>
      <color rgb="FF666666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A8"/>
        <bgColor rgb="FFFBE3E0"/>
      </patternFill>
    </fill>
    <fill>
      <patternFill patternType="solid">
        <fgColor rgb="FF1F5C3F"/>
        <bgColor rgb="FF003366"/>
      </patternFill>
    </fill>
    <fill>
      <patternFill patternType="solid">
        <fgColor rgb="FFEAF3EE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>
        <color rgb="FFB8C7BE"/>
      </top>
      <bottom/>
      <diagonal/>
    </border>
    <border diagonalUp="false" diagonalDown="false">
      <left/>
      <right/>
      <top style="thin">
        <color rgb="FFB8C7BE"/>
      </top>
      <bottom style="thin">
        <color rgb="FFB8C7B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11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C0392B"/>
      </font>
      <fill>
        <patternFill>
          <bgColor rgb="FFFBE3E0"/>
        </patternFill>
      </fill>
    </dxf>
    <dxf>
      <font>
        <name val="Arial"/>
        <charset val="1"/>
        <family val="0"/>
        <b val="1"/>
        <color rgb="FFC0392B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2877D"/>
      <rgbColor rgb="FFB8C7BE"/>
      <rgbColor rgb="FF808080"/>
      <rgbColor rgb="FF9999FF"/>
      <rgbColor rgb="FF993366"/>
      <rgbColor rgb="FFEAF3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A8"/>
      <rgbColor rgb="FF99CCFF"/>
      <rgbColor rgb="FFFF99CC"/>
      <rgbColor rgb="FFCC99FF"/>
      <rgbColor rgb="FFFBE3E0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C0392B"/>
      <rgbColor rgb="FF993366"/>
      <rgbColor rgb="FF333399"/>
      <rgbColor rgb="FF1F5C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P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0" topLeftCell="C11" activePane="bottomRight" state="frozen"/>
      <selection pane="topLeft" activeCell="A1" activeCellId="0" sqref="A1"/>
      <selection pane="topRight" activeCell="C1" activeCellId="0" sqref="C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16" min="3" style="0" width="11.5"/>
  </cols>
  <sheetData>
    <row r="1" customFormat="false" ht="19.7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  <c r="C4" s="4" t="s">
        <v>3</v>
      </c>
      <c r="J4" s="3" t="s">
        <v>4</v>
      </c>
    </row>
    <row r="5" customFormat="false" ht="15" hidden="false" customHeight="false" outlineLevel="0" collapsed="false">
      <c r="B5" s="3" t="s">
        <v>5</v>
      </c>
      <c r="C5" s="5" t="n">
        <v>46328</v>
      </c>
      <c r="J5" s="4" t="s">
        <v>6</v>
      </c>
      <c r="K5" s="6" t="s">
        <v>7</v>
      </c>
    </row>
    <row r="6" customFormat="false" ht="15" hidden="false" customHeight="false" outlineLevel="0" collapsed="false">
      <c r="B6" s="3" t="s">
        <v>8</v>
      </c>
      <c r="C6" s="7" t="n">
        <v>85000</v>
      </c>
      <c r="D6" s="8" t="s">
        <v>9</v>
      </c>
      <c r="J6" s="6" t="s">
        <v>10</v>
      </c>
      <c r="K6" s="6" t="s">
        <v>11</v>
      </c>
    </row>
    <row r="7" customFormat="false" ht="15" hidden="false" customHeight="false" outlineLevel="0" collapsed="false">
      <c r="B7" s="3" t="s">
        <v>12</v>
      </c>
      <c r="C7" s="7" t="n">
        <v>75000</v>
      </c>
      <c r="D7" s="8" t="s">
        <v>13</v>
      </c>
      <c r="J7" s="9" t="s">
        <v>14</v>
      </c>
      <c r="K7" s="6" t="s">
        <v>15</v>
      </c>
    </row>
    <row r="9" customFormat="false" ht="15" hidden="false" customHeight="false" outlineLevel="0" collapsed="false">
      <c r="B9" s="10" t="s">
        <v>16</v>
      </c>
      <c r="C9" s="11" t="n">
        <v>1</v>
      </c>
      <c r="D9" s="11" t="n">
        <v>2</v>
      </c>
      <c r="E9" s="11" t="n">
        <v>3</v>
      </c>
      <c r="F9" s="11" t="n">
        <v>4</v>
      </c>
      <c r="G9" s="11" t="n">
        <v>5</v>
      </c>
      <c r="H9" s="11" t="n">
        <v>6</v>
      </c>
      <c r="I9" s="11" t="n">
        <v>7</v>
      </c>
      <c r="J9" s="11" t="n">
        <v>8</v>
      </c>
      <c r="K9" s="11" t="n">
        <v>9</v>
      </c>
      <c r="L9" s="11" t="n">
        <v>10</v>
      </c>
      <c r="M9" s="11" t="n">
        <v>11</v>
      </c>
      <c r="N9" s="11" t="n">
        <v>12</v>
      </c>
      <c r="O9" s="11" t="n">
        <v>13</v>
      </c>
      <c r="P9" s="11" t="s">
        <v>17</v>
      </c>
    </row>
    <row r="10" customFormat="false" ht="15" hidden="false" customHeight="false" outlineLevel="0" collapsed="false">
      <c r="B10" s="10" t="s">
        <v>18</v>
      </c>
      <c r="C10" s="12" t="n">
        <f aca="false">$C$5+7*(C9-1)</f>
        <v>46328</v>
      </c>
      <c r="D10" s="12" t="n">
        <f aca="false">$C$5+7*(D9-1)</f>
        <v>46335</v>
      </c>
      <c r="E10" s="12" t="n">
        <f aca="false">$C$5+7*(E9-1)</f>
        <v>46342</v>
      </c>
      <c r="F10" s="12" t="n">
        <f aca="false">$C$5+7*(F9-1)</f>
        <v>46349</v>
      </c>
      <c r="G10" s="12" t="n">
        <f aca="false">$C$5+7*(G9-1)</f>
        <v>46356</v>
      </c>
      <c r="H10" s="12" t="n">
        <f aca="false">$C$5+7*(H9-1)</f>
        <v>46363</v>
      </c>
      <c r="I10" s="12" t="n">
        <f aca="false">$C$5+7*(I9-1)</f>
        <v>46370</v>
      </c>
      <c r="J10" s="12" t="n">
        <f aca="false">$C$5+7*(J9-1)</f>
        <v>46377</v>
      </c>
      <c r="K10" s="12" t="n">
        <f aca="false">$C$5+7*(K9-1)</f>
        <v>46384</v>
      </c>
      <c r="L10" s="12" t="n">
        <f aca="false">$C$5+7*(L9-1)</f>
        <v>46391</v>
      </c>
      <c r="M10" s="12" t="n">
        <f aca="false">$C$5+7*(M9-1)</f>
        <v>46398</v>
      </c>
      <c r="N10" s="12" t="n">
        <f aca="false">$C$5+7*(N9-1)</f>
        <v>46405</v>
      </c>
      <c r="O10" s="12" t="n">
        <f aca="false">$C$5+7*(O9-1)</f>
        <v>46412</v>
      </c>
      <c r="P10" s="13"/>
    </row>
    <row r="12" customFormat="false" ht="15" hidden="false" customHeight="false" outlineLevel="0" collapsed="false">
      <c r="B12" s="14" t="s">
        <v>19</v>
      </c>
    </row>
    <row r="13" customFormat="false" ht="15" hidden="false" customHeight="false" outlineLevel="0" collapsed="false">
      <c r="B13" s="6" t="s">
        <v>20</v>
      </c>
      <c r="C13" s="7" t="n">
        <v>42000</v>
      </c>
      <c r="D13" s="7" t="n">
        <v>38000</v>
      </c>
      <c r="E13" s="7" t="n">
        <v>45000</v>
      </c>
      <c r="F13" s="7" t="n">
        <v>51000</v>
      </c>
      <c r="G13" s="7" t="n">
        <v>36000</v>
      </c>
      <c r="H13" s="7" t="n">
        <v>40000</v>
      </c>
      <c r="I13" s="7" t="n">
        <v>47000</v>
      </c>
      <c r="J13" s="7" t="n">
        <v>52000</v>
      </c>
      <c r="K13" s="7" t="n">
        <v>39000</v>
      </c>
      <c r="L13" s="7" t="n">
        <v>41000</v>
      </c>
      <c r="M13" s="7" t="n">
        <v>46000</v>
      </c>
      <c r="N13" s="7" t="n">
        <v>50000</v>
      </c>
      <c r="O13" s="7" t="n">
        <v>44000</v>
      </c>
      <c r="P13" s="15" t="n">
        <f aca="false">SUM(C13:O13)</f>
        <v>571000</v>
      </c>
    </row>
    <row r="14" customFormat="false" ht="15" hidden="false" customHeight="false" outlineLevel="0" collapsed="false">
      <c r="B14" s="6" t="s">
        <v>21</v>
      </c>
      <c r="C14" s="7" t="n">
        <v>0</v>
      </c>
      <c r="D14" s="7" t="n">
        <v>0</v>
      </c>
      <c r="E14" s="7" t="n">
        <v>0</v>
      </c>
      <c r="F14" s="7" t="n">
        <v>2500</v>
      </c>
      <c r="G14" s="7" t="n">
        <v>0</v>
      </c>
      <c r="H14" s="7" t="n">
        <v>0</v>
      </c>
      <c r="I14" s="7" t="n">
        <v>0</v>
      </c>
      <c r="J14" s="7" t="n">
        <v>0</v>
      </c>
      <c r="K14" s="7" t="n">
        <v>0</v>
      </c>
      <c r="L14" s="7" t="n">
        <v>0</v>
      </c>
      <c r="M14" s="7" t="n">
        <v>0</v>
      </c>
      <c r="N14" s="7" t="n">
        <v>0</v>
      </c>
      <c r="O14" s="7" t="n">
        <v>0</v>
      </c>
      <c r="P14" s="15" t="n">
        <f aca="false">SUM(C14:O14)</f>
        <v>2500</v>
      </c>
    </row>
    <row r="15" customFormat="false" ht="15" hidden="false" customHeight="false" outlineLevel="0" collapsed="false">
      <c r="B15" s="6" t="s">
        <v>22</v>
      </c>
      <c r="C15" s="7" t="n">
        <v>0</v>
      </c>
      <c r="D15" s="7" t="n">
        <v>0</v>
      </c>
      <c r="E15" s="7" t="n">
        <v>0</v>
      </c>
      <c r="F15" s="7" t="n">
        <v>0</v>
      </c>
      <c r="G15" s="7" t="n">
        <v>0</v>
      </c>
      <c r="H15" s="7" t="n">
        <v>0</v>
      </c>
      <c r="I15" s="7" t="n">
        <v>0</v>
      </c>
      <c r="J15" s="7" t="n">
        <v>0</v>
      </c>
      <c r="K15" s="7" t="n">
        <v>0</v>
      </c>
      <c r="L15" s="7" t="n">
        <v>0</v>
      </c>
      <c r="M15" s="7" t="n">
        <v>0</v>
      </c>
      <c r="N15" s="7" t="n">
        <v>0</v>
      </c>
      <c r="O15" s="7" t="n">
        <v>0</v>
      </c>
      <c r="P15" s="15" t="n">
        <f aca="false">SUM(C15:O15)</f>
        <v>0</v>
      </c>
    </row>
    <row r="16" customFormat="false" ht="15" hidden="false" customHeight="false" outlineLevel="0" collapsed="false">
      <c r="B16" s="3" t="s">
        <v>23</v>
      </c>
      <c r="C16" s="16" t="n">
        <f aca="false">SUM(C13:C15)</f>
        <v>42000</v>
      </c>
      <c r="D16" s="16" t="n">
        <f aca="false">SUM(D13:D15)</f>
        <v>38000</v>
      </c>
      <c r="E16" s="16" t="n">
        <f aca="false">SUM(E13:E15)</f>
        <v>45000</v>
      </c>
      <c r="F16" s="16" t="n">
        <f aca="false">SUM(F13:F15)</f>
        <v>53500</v>
      </c>
      <c r="G16" s="16" t="n">
        <f aca="false">SUM(G13:G15)</f>
        <v>36000</v>
      </c>
      <c r="H16" s="16" t="n">
        <f aca="false">SUM(H13:H15)</f>
        <v>40000</v>
      </c>
      <c r="I16" s="16" t="n">
        <f aca="false">SUM(I13:I15)</f>
        <v>47000</v>
      </c>
      <c r="J16" s="16" t="n">
        <f aca="false">SUM(J13:J15)</f>
        <v>52000</v>
      </c>
      <c r="K16" s="16" t="n">
        <f aca="false">SUM(K13:K15)</f>
        <v>39000</v>
      </c>
      <c r="L16" s="16" t="n">
        <f aca="false">SUM(L13:L15)</f>
        <v>41000</v>
      </c>
      <c r="M16" s="16" t="n">
        <f aca="false">SUM(M13:M15)</f>
        <v>46000</v>
      </c>
      <c r="N16" s="16" t="n">
        <f aca="false">SUM(N13:N15)</f>
        <v>50000</v>
      </c>
      <c r="O16" s="16" t="n">
        <f aca="false">SUM(O13:O15)</f>
        <v>44000</v>
      </c>
      <c r="P16" s="16" t="n">
        <f aca="false">SUM(P13:P15)</f>
        <v>573500</v>
      </c>
    </row>
    <row r="18" customFormat="false" ht="15" hidden="false" customHeight="false" outlineLevel="0" collapsed="false">
      <c r="B18" s="14" t="s">
        <v>24</v>
      </c>
    </row>
    <row r="19" customFormat="false" ht="15" hidden="false" customHeight="false" outlineLevel="0" collapsed="false">
      <c r="B19" s="6" t="s">
        <v>25</v>
      </c>
      <c r="C19" s="7" t="n">
        <v>18000</v>
      </c>
      <c r="D19" s="7" t="n">
        <v>22000</v>
      </c>
      <c r="E19" s="7" t="n">
        <v>16000</v>
      </c>
      <c r="F19" s="7" t="n">
        <v>19000</v>
      </c>
      <c r="G19" s="7" t="n">
        <v>21000</v>
      </c>
      <c r="H19" s="7" t="n">
        <v>17000</v>
      </c>
      <c r="I19" s="7" t="n">
        <v>20000</v>
      </c>
      <c r="J19" s="7" t="n">
        <v>18000</v>
      </c>
      <c r="K19" s="7" t="n">
        <v>23000</v>
      </c>
      <c r="L19" s="7" t="n">
        <v>16000</v>
      </c>
      <c r="M19" s="7" t="n">
        <v>19000</v>
      </c>
      <c r="N19" s="7" t="n">
        <v>21000</v>
      </c>
      <c r="O19" s="7" t="n">
        <v>18000</v>
      </c>
      <c r="P19" s="15" t="n">
        <f aca="false">SUM(C19:O19)</f>
        <v>248000</v>
      </c>
    </row>
    <row r="20" customFormat="false" ht="15" hidden="false" customHeight="false" outlineLevel="0" collapsed="false">
      <c r="B20" s="6" t="s">
        <v>26</v>
      </c>
      <c r="C20" s="7" t="n">
        <v>0</v>
      </c>
      <c r="D20" s="7" t="n">
        <v>31000</v>
      </c>
      <c r="E20" s="7" t="n">
        <v>0</v>
      </c>
      <c r="F20" s="7" t="n">
        <v>31000</v>
      </c>
      <c r="G20" s="7" t="n">
        <v>0</v>
      </c>
      <c r="H20" s="7" t="n">
        <v>31000</v>
      </c>
      <c r="I20" s="7" t="n">
        <v>0</v>
      </c>
      <c r="J20" s="7" t="n">
        <v>31000</v>
      </c>
      <c r="K20" s="7" t="n">
        <v>0</v>
      </c>
      <c r="L20" s="7" t="n">
        <v>31000</v>
      </c>
      <c r="M20" s="7" t="n">
        <v>0</v>
      </c>
      <c r="N20" s="7" t="n">
        <v>31000</v>
      </c>
      <c r="O20" s="7" t="n">
        <v>0</v>
      </c>
      <c r="P20" s="15" t="n">
        <f aca="false">SUM(C20:O20)</f>
        <v>186000</v>
      </c>
    </row>
    <row r="21" customFormat="false" ht="15" hidden="false" customHeight="false" outlineLevel="0" collapsed="false">
      <c r="B21" s="6" t="s">
        <v>27</v>
      </c>
      <c r="C21" s="7" t="n">
        <v>0</v>
      </c>
      <c r="D21" s="7" t="n">
        <v>0</v>
      </c>
      <c r="E21" s="7" t="n">
        <v>0</v>
      </c>
      <c r="F21" s="7" t="n">
        <v>0</v>
      </c>
      <c r="G21" s="7" t="n">
        <v>0</v>
      </c>
      <c r="H21" s="7" t="n">
        <v>0</v>
      </c>
      <c r="I21" s="7" t="n">
        <v>0</v>
      </c>
      <c r="J21" s="7" t="n">
        <v>0</v>
      </c>
      <c r="K21" s="7" t="n">
        <v>14500</v>
      </c>
      <c r="L21" s="7" t="n">
        <v>0</v>
      </c>
      <c r="M21" s="7" t="n">
        <v>0</v>
      </c>
      <c r="N21" s="7" t="n">
        <v>0</v>
      </c>
      <c r="O21" s="7" t="n">
        <v>0</v>
      </c>
      <c r="P21" s="15" t="n">
        <f aca="false">SUM(C21:O21)</f>
        <v>14500</v>
      </c>
    </row>
    <row r="22" customFormat="false" ht="15" hidden="false" customHeight="false" outlineLevel="0" collapsed="false">
      <c r="B22" s="6" t="s">
        <v>28</v>
      </c>
      <c r="C22" s="7" t="n">
        <v>0</v>
      </c>
      <c r="D22" s="7" t="n">
        <v>0</v>
      </c>
      <c r="E22" s="7" t="n">
        <v>0</v>
      </c>
      <c r="F22" s="7" t="n">
        <v>12400</v>
      </c>
      <c r="G22" s="7" t="n">
        <v>0</v>
      </c>
      <c r="H22" s="7" t="n">
        <v>0</v>
      </c>
      <c r="I22" s="7" t="n">
        <v>0</v>
      </c>
      <c r="J22" s="7" t="n">
        <v>12400</v>
      </c>
      <c r="K22" s="7" t="n">
        <v>0</v>
      </c>
      <c r="L22" s="7" t="n">
        <v>0</v>
      </c>
      <c r="M22" s="7" t="n">
        <v>0</v>
      </c>
      <c r="N22" s="7" t="n">
        <v>12400</v>
      </c>
      <c r="O22" s="7" t="n">
        <v>0</v>
      </c>
      <c r="P22" s="15" t="n">
        <f aca="false">SUM(C22:O22)</f>
        <v>37200</v>
      </c>
    </row>
    <row r="23" customFormat="false" ht="15" hidden="false" customHeight="false" outlineLevel="0" collapsed="false">
      <c r="B23" s="6" t="s">
        <v>29</v>
      </c>
      <c r="C23" s="7" t="n">
        <v>0</v>
      </c>
      <c r="D23" s="7" t="n">
        <v>0</v>
      </c>
      <c r="E23" s="7" t="n">
        <v>0</v>
      </c>
      <c r="F23" s="7" t="n">
        <v>0</v>
      </c>
      <c r="G23" s="7" t="n">
        <v>0</v>
      </c>
      <c r="H23" s="7" t="n">
        <v>0</v>
      </c>
      <c r="I23" s="7" t="n">
        <v>0</v>
      </c>
      <c r="J23" s="7" t="n">
        <v>0</v>
      </c>
      <c r="K23" s="7" t="n">
        <v>0</v>
      </c>
      <c r="L23" s="7" t="n">
        <v>0</v>
      </c>
      <c r="M23" s="7" t="n">
        <v>0</v>
      </c>
      <c r="N23" s="7" t="n">
        <v>26000</v>
      </c>
      <c r="O23" s="7" t="n">
        <v>0</v>
      </c>
      <c r="P23" s="15" t="n">
        <f aca="false">SUM(C23:O23)</f>
        <v>26000</v>
      </c>
    </row>
    <row r="24" customFormat="false" ht="15" hidden="false" customHeight="false" outlineLevel="0" collapsed="false">
      <c r="B24" s="6" t="s">
        <v>30</v>
      </c>
      <c r="C24" s="7" t="n">
        <v>6500</v>
      </c>
      <c r="D24" s="7" t="n">
        <v>0</v>
      </c>
      <c r="E24" s="7" t="n">
        <v>0</v>
      </c>
      <c r="F24" s="7" t="n">
        <v>0</v>
      </c>
      <c r="G24" s="7" t="n">
        <v>6500</v>
      </c>
      <c r="H24" s="7" t="n">
        <v>0</v>
      </c>
      <c r="I24" s="7" t="n">
        <v>0</v>
      </c>
      <c r="J24" s="7" t="n">
        <v>0</v>
      </c>
      <c r="K24" s="7" t="n">
        <v>6500</v>
      </c>
      <c r="L24" s="7" t="n">
        <v>0</v>
      </c>
      <c r="M24" s="7" t="n">
        <v>0</v>
      </c>
      <c r="N24" s="7" t="n">
        <v>0</v>
      </c>
      <c r="O24" s="7" t="n">
        <v>6500</v>
      </c>
      <c r="P24" s="15" t="n">
        <f aca="false">SUM(C24:O24)</f>
        <v>26000</v>
      </c>
    </row>
    <row r="25" customFormat="false" ht="15" hidden="false" customHeight="false" outlineLevel="0" collapsed="false">
      <c r="B25" s="6" t="s">
        <v>31</v>
      </c>
      <c r="C25" s="7" t="n">
        <v>0</v>
      </c>
      <c r="D25" s="7" t="n">
        <v>0</v>
      </c>
      <c r="E25" s="7" t="n">
        <v>4200</v>
      </c>
      <c r="F25" s="7" t="n">
        <v>0</v>
      </c>
      <c r="G25" s="7" t="n">
        <v>0</v>
      </c>
      <c r="H25" s="7" t="n">
        <v>0</v>
      </c>
      <c r="I25" s="7" t="n">
        <v>4200</v>
      </c>
      <c r="J25" s="7" t="n">
        <v>0</v>
      </c>
      <c r="K25" s="7" t="n">
        <v>0</v>
      </c>
      <c r="L25" s="7" t="n">
        <v>0</v>
      </c>
      <c r="M25" s="7" t="n">
        <v>4200</v>
      </c>
      <c r="N25" s="7" t="n">
        <v>0</v>
      </c>
      <c r="O25" s="7" t="n">
        <v>0</v>
      </c>
      <c r="P25" s="15" t="n">
        <f aca="false">SUM(C25:O25)</f>
        <v>12600</v>
      </c>
    </row>
    <row r="26" customFormat="false" ht="15" hidden="false" customHeight="false" outlineLevel="0" collapsed="false">
      <c r="B26" s="6" t="s">
        <v>32</v>
      </c>
      <c r="C26" s="7" t="n">
        <v>1500</v>
      </c>
      <c r="D26" s="7" t="n">
        <v>1500</v>
      </c>
      <c r="E26" s="7" t="n">
        <v>1500</v>
      </c>
      <c r="F26" s="7" t="n">
        <v>1500</v>
      </c>
      <c r="G26" s="7" t="n">
        <v>1500</v>
      </c>
      <c r="H26" s="7" t="n">
        <v>1500</v>
      </c>
      <c r="I26" s="7" t="n">
        <v>1500</v>
      </c>
      <c r="J26" s="7" t="n">
        <v>1500</v>
      </c>
      <c r="K26" s="7" t="n">
        <v>1500</v>
      </c>
      <c r="L26" s="7" t="n">
        <v>1500</v>
      </c>
      <c r="M26" s="7" t="n">
        <v>1500</v>
      </c>
      <c r="N26" s="7" t="n">
        <v>1500</v>
      </c>
      <c r="O26" s="7" t="n">
        <v>1500</v>
      </c>
      <c r="P26" s="15" t="n">
        <f aca="false">SUM(C26:O26)</f>
        <v>19500</v>
      </c>
    </row>
    <row r="27" customFormat="false" ht="15" hidden="false" customHeight="false" outlineLevel="0" collapsed="false">
      <c r="B27" s="3" t="s">
        <v>33</v>
      </c>
      <c r="C27" s="16" t="n">
        <f aca="false">SUM(C19:C26)</f>
        <v>26000</v>
      </c>
      <c r="D27" s="16" t="n">
        <f aca="false">SUM(D19:D26)</f>
        <v>54500</v>
      </c>
      <c r="E27" s="16" t="n">
        <f aca="false">SUM(E19:E26)</f>
        <v>21700</v>
      </c>
      <c r="F27" s="16" t="n">
        <f aca="false">SUM(F19:F26)</f>
        <v>63900</v>
      </c>
      <c r="G27" s="16" t="n">
        <f aca="false">SUM(G19:G26)</f>
        <v>29000</v>
      </c>
      <c r="H27" s="16" t="n">
        <f aca="false">SUM(H19:H26)</f>
        <v>49500</v>
      </c>
      <c r="I27" s="16" t="n">
        <f aca="false">SUM(I19:I26)</f>
        <v>25700</v>
      </c>
      <c r="J27" s="16" t="n">
        <f aca="false">SUM(J19:J26)</f>
        <v>62900</v>
      </c>
      <c r="K27" s="16" t="n">
        <f aca="false">SUM(K19:K26)</f>
        <v>45500</v>
      </c>
      <c r="L27" s="16" t="n">
        <f aca="false">SUM(L19:L26)</f>
        <v>48500</v>
      </c>
      <c r="M27" s="16" t="n">
        <f aca="false">SUM(M19:M26)</f>
        <v>24700</v>
      </c>
      <c r="N27" s="16" t="n">
        <f aca="false">SUM(N19:N26)</f>
        <v>91900</v>
      </c>
      <c r="O27" s="16" t="n">
        <f aca="false">SUM(O19:O26)</f>
        <v>26000</v>
      </c>
      <c r="P27" s="16" t="n">
        <f aca="false">SUM(P19:P26)</f>
        <v>569800</v>
      </c>
    </row>
    <row r="29" customFormat="false" ht="15" hidden="false" customHeight="false" outlineLevel="0" collapsed="false">
      <c r="B29" s="3" t="s">
        <v>34</v>
      </c>
      <c r="C29" s="17" t="n">
        <f aca="false">C16-C27</f>
        <v>16000</v>
      </c>
      <c r="D29" s="17" t="n">
        <f aca="false">D16-D27</f>
        <v>-16500</v>
      </c>
      <c r="E29" s="17" t="n">
        <f aca="false">E16-E27</f>
        <v>23300</v>
      </c>
      <c r="F29" s="17" t="n">
        <f aca="false">F16-F27</f>
        <v>-10400</v>
      </c>
      <c r="G29" s="17" t="n">
        <f aca="false">G16-G27</f>
        <v>7000</v>
      </c>
      <c r="H29" s="17" t="n">
        <f aca="false">H16-H27</f>
        <v>-9500</v>
      </c>
      <c r="I29" s="17" t="n">
        <f aca="false">I16-I27</f>
        <v>21300</v>
      </c>
      <c r="J29" s="17" t="n">
        <f aca="false">J16-J27</f>
        <v>-10900</v>
      </c>
      <c r="K29" s="17" t="n">
        <f aca="false">K16-K27</f>
        <v>-6500</v>
      </c>
      <c r="L29" s="17" t="n">
        <f aca="false">L16-L27</f>
        <v>-7500</v>
      </c>
      <c r="M29" s="17" t="n">
        <f aca="false">M16-M27</f>
        <v>21300</v>
      </c>
      <c r="N29" s="17" t="n">
        <f aca="false">N16-N27</f>
        <v>-41900</v>
      </c>
      <c r="O29" s="17" t="n">
        <f aca="false">O16-O27</f>
        <v>18000</v>
      </c>
      <c r="P29" s="17" t="n">
        <f aca="false">SUM(C29:O29)</f>
        <v>3700</v>
      </c>
    </row>
    <row r="30" customFormat="false" ht="15" hidden="false" customHeight="false" outlineLevel="0" collapsed="false">
      <c r="B30" s="6" t="s">
        <v>35</v>
      </c>
      <c r="C30" s="15" t="n">
        <f aca="false">$C$6</f>
        <v>85000</v>
      </c>
      <c r="D30" s="15" t="n">
        <f aca="false">C31</f>
        <v>101000</v>
      </c>
      <c r="E30" s="15" t="n">
        <f aca="false">D31</f>
        <v>84500</v>
      </c>
      <c r="F30" s="15" t="n">
        <f aca="false">E31</f>
        <v>107800</v>
      </c>
      <c r="G30" s="15" t="n">
        <f aca="false">F31</f>
        <v>97400</v>
      </c>
      <c r="H30" s="15" t="n">
        <f aca="false">G31</f>
        <v>104400</v>
      </c>
      <c r="I30" s="15" t="n">
        <f aca="false">H31</f>
        <v>94900</v>
      </c>
      <c r="J30" s="15" t="n">
        <f aca="false">I31</f>
        <v>116200</v>
      </c>
      <c r="K30" s="15" t="n">
        <f aca="false">J31</f>
        <v>105300</v>
      </c>
      <c r="L30" s="15" t="n">
        <f aca="false">K31</f>
        <v>98800</v>
      </c>
      <c r="M30" s="15" t="n">
        <f aca="false">L31</f>
        <v>91300</v>
      </c>
      <c r="N30" s="15" t="n">
        <f aca="false">M31</f>
        <v>112600</v>
      </c>
      <c r="O30" s="15" t="n">
        <f aca="false">N31</f>
        <v>70700</v>
      </c>
    </row>
    <row r="31" customFormat="false" ht="15" hidden="false" customHeight="false" outlineLevel="0" collapsed="false">
      <c r="B31" s="18" t="s">
        <v>36</v>
      </c>
      <c r="C31" s="19" t="n">
        <f aca="false">C30+C29</f>
        <v>101000</v>
      </c>
      <c r="D31" s="19" t="n">
        <f aca="false">D30+D29</f>
        <v>84500</v>
      </c>
      <c r="E31" s="19" t="n">
        <f aca="false">E30+E29</f>
        <v>107800</v>
      </c>
      <c r="F31" s="19" t="n">
        <f aca="false">F30+F29</f>
        <v>97400</v>
      </c>
      <c r="G31" s="19" t="n">
        <f aca="false">G30+G29</f>
        <v>104400</v>
      </c>
      <c r="H31" s="19" t="n">
        <f aca="false">H30+H29</f>
        <v>94900</v>
      </c>
      <c r="I31" s="19" t="n">
        <f aca="false">I30+I29</f>
        <v>116200</v>
      </c>
      <c r="J31" s="19" t="n">
        <f aca="false">J30+J29</f>
        <v>105300</v>
      </c>
      <c r="K31" s="19" t="n">
        <f aca="false">K30+K29</f>
        <v>98800</v>
      </c>
      <c r="L31" s="19" t="n">
        <f aca="false">L30+L29</f>
        <v>91300</v>
      </c>
      <c r="M31" s="19" t="n">
        <f aca="false">M30+M29</f>
        <v>112600</v>
      </c>
      <c r="N31" s="19" t="n">
        <f aca="false">N30+N29</f>
        <v>70700</v>
      </c>
      <c r="O31" s="19" t="n">
        <f aca="false">O30+O29</f>
        <v>88700</v>
      </c>
      <c r="P31" s="20"/>
    </row>
    <row r="32" customFormat="false" ht="15" hidden="false" customHeight="false" outlineLevel="0" collapsed="false">
      <c r="B32" s="6" t="s">
        <v>37</v>
      </c>
      <c r="C32" s="21" t="str">
        <f aca="false">IF(C31&lt;$C$7,"Below","OK")</f>
        <v>OK</v>
      </c>
      <c r="D32" s="21" t="str">
        <f aca="false">IF(D31&lt;$C$7,"Below","OK")</f>
        <v>OK</v>
      </c>
      <c r="E32" s="21" t="str">
        <f aca="false">IF(E31&lt;$C$7,"Below","OK")</f>
        <v>OK</v>
      </c>
      <c r="F32" s="21" t="str">
        <f aca="false">IF(F31&lt;$C$7,"Below","OK")</f>
        <v>OK</v>
      </c>
      <c r="G32" s="21" t="str">
        <f aca="false">IF(G31&lt;$C$7,"Below","OK")</f>
        <v>OK</v>
      </c>
      <c r="H32" s="21" t="str">
        <f aca="false">IF(H31&lt;$C$7,"Below","OK")</f>
        <v>OK</v>
      </c>
      <c r="I32" s="21" t="str">
        <f aca="false">IF(I31&lt;$C$7,"Below","OK")</f>
        <v>OK</v>
      </c>
      <c r="J32" s="21" t="str">
        <f aca="false">IF(J31&lt;$C$7,"Below","OK")</f>
        <v>OK</v>
      </c>
      <c r="K32" s="21" t="str">
        <f aca="false">IF(K31&lt;$C$7,"Below","OK")</f>
        <v>OK</v>
      </c>
      <c r="L32" s="21" t="str">
        <f aca="false">IF(L31&lt;$C$7,"Below","OK")</f>
        <v>OK</v>
      </c>
      <c r="M32" s="21" t="str">
        <f aca="false">IF(M31&lt;$C$7,"Below","OK")</f>
        <v>OK</v>
      </c>
      <c r="N32" s="21" t="str">
        <f aca="false">IF(N31&lt;$C$7,"Below","OK")</f>
        <v>Below</v>
      </c>
      <c r="O32" s="21" t="str">
        <f aca="false">IF(O31&lt;$C$7,"Below","OK")</f>
        <v>OK</v>
      </c>
    </row>
    <row r="34" customFormat="false" ht="15" hidden="false" customHeight="false" outlineLevel="0" collapsed="false">
      <c r="B34" s="14" t="s">
        <v>38</v>
      </c>
    </row>
    <row r="35" customFormat="false" ht="15" hidden="false" customHeight="false" outlineLevel="0" collapsed="false">
      <c r="B35" s="6" t="s">
        <v>39</v>
      </c>
      <c r="C35" s="17" t="n">
        <f aca="false">MIN(C31:O31)</f>
        <v>70700</v>
      </c>
    </row>
    <row r="36" customFormat="false" ht="15" hidden="false" customHeight="false" outlineLevel="0" collapsed="false">
      <c r="B36" s="6" t="s">
        <v>40</v>
      </c>
      <c r="C36" s="22" t="n">
        <f aca="false">INDEX(C10:O10,MATCH(MIN(C31:O31),C31:O31,0))</f>
        <v>46405</v>
      </c>
    </row>
    <row r="37" customFormat="false" ht="15" hidden="false" customHeight="false" outlineLevel="0" collapsed="false">
      <c r="B37" s="6" t="s">
        <v>41</v>
      </c>
      <c r="C37" s="23" t="n">
        <f aca="false">COUNTIF(C32:O32,"Below")</f>
        <v>1</v>
      </c>
    </row>
    <row r="38" customFormat="false" ht="15" hidden="false" customHeight="false" outlineLevel="0" collapsed="false">
      <c r="B38" s="6" t="s">
        <v>42</v>
      </c>
      <c r="C38" s="17" t="n">
        <f aca="false">O31</f>
        <v>88700</v>
      </c>
    </row>
    <row r="40" customFormat="false" ht="15" hidden="false" customHeight="false" outlineLevel="0" collapsed="false">
      <c r="B40" s="8" t="s">
        <v>43</v>
      </c>
    </row>
  </sheetData>
  <conditionalFormatting sqref="C31:O31">
    <cfRule type="expression" priority="2" aboveAverage="0" equalAverage="0" bottom="0" percent="0" rank="0" text="" dxfId="0">
      <formula>C31&lt;$C$7</formula>
    </cfRule>
  </conditionalFormatting>
  <conditionalFormatting sqref="C32:O32">
    <cfRule type="expression" priority="3" aboveAverage="0" equalAverage="0" bottom="0" percent="0" rank="0" text="" dxfId="1">
      <formula>C32="Below"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17.35" hidden="false" customHeight="false" outlineLevel="0" collapsed="false">
      <c r="B2" s="24" t="s">
        <v>44</v>
      </c>
    </row>
    <row r="3" customFormat="false" ht="15" hidden="false" customHeight="false" outlineLevel="0" collapsed="false">
      <c r="B3" s="25"/>
    </row>
    <row r="4" customFormat="false" ht="23.85" hidden="false" customHeight="false" outlineLevel="0" collapsed="false">
      <c r="B4" s="25" t="s">
        <v>45</v>
      </c>
    </row>
    <row r="5" customFormat="false" ht="15" hidden="false" customHeight="false" outlineLevel="0" collapsed="false">
      <c r="B5" s="25" t="s">
        <v>46</v>
      </c>
    </row>
    <row r="6" customFormat="false" ht="23.85" hidden="false" customHeight="false" outlineLevel="0" collapsed="false">
      <c r="B6" s="25" t="s">
        <v>47</v>
      </c>
    </row>
    <row r="7" customFormat="false" ht="15" hidden="false" customHeight="false" outlineLevel="0" collapsed="false">
      <c r="B7" s="25" t="s">
        <v>48</v>
      </c>
    </row>
    <row r="8" customFormat="false" ht="23.85" hidden="false" customHeight="false" outlineLevel="0" collapsed="false">
      <c r="B8" s="25" t="s">
        <v>49</v>
      </c>
    </row>
    <row r="9" customFormat="false" ht="15" hidden="false" customHeight="false" outlineLevel="0" collapsed="false">
      <c r="B9" s="25" t="s">
        <v>50</v>
      </c>
    </row>
    <row r="10" customFormat="false" ht="15" hidden="false" customHeight="false" outlineLevel="0" collapsed="false">
      <c r="B10" s="25"/>
    </row>
    <row r="11" customFormat="false" ht="15" hidden="false" customHeight="false" outlineLevel="0" collapsed="false">
      <c r="B11" s="26" t="s">
        <v>51</v>
      </c>
    </row>
    <row r="12" customFormat="false" ht="15" hidden="false" customHeight="false" outlineLevel="0" collapsed="false">
      <c r="B12" s="25" t="s">
        <v>52</v>
      </c>
    </row>
    <row r="13" customFormat="false" ht="15" hidden="false" customHeight="false" outlineLevel="0" collapsed="false">
      <c r="B13" s="25" t="s">
        <v>53</v>
      </c>
    </row>
    <row r="14" customFormat="false" ht="15" hidden="false" customHeight="false" outlineLevel="0" collapsed="false">
      <c r="B14" s="25" t="s">
        <v>54</v>
      </c>
    </row>
    <row r="15" customFormat="false" ht="15" hidden="false" customHeight="false" outlineLevel="0" collapsed="false">
      <c r="B15" s="25"/>
    </row>
    <row r="16" customFormat="false" ht="23.85" hidden="false" customHeight="false" outlineLevel="0" collapsed="false">
      <c r="B16" s="27" t="s">
        <v>55</v>
      </c>
    </row>
    <row r="17" customFormat="false" ht="15" hidden="false" customHeight="false" outlineLevel="0" collapsed="false">
      <c r="B17" s="25"/>
    </row>
    <row r="18" customFormat="false" ht="15" hidden="false" customHeight="false" outlineLevel="0" collapsed="false">
      <c r="B18" s="28" t="s">
        <v>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2026-10-27T09:00:12Z</dcterms:created>
  <dc:creator>openpyxl</dc:creator>
  <dc:description/>
  <dc:language>en-US</dc:language>
  <cp:lastModifiedBy/>
  <dcterms:modified xsi:type="dcterms:W3CDTF">2026-10-27T09:00:12Z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